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fr\Documents\NetObjects Fusion 2015\User Sites\LSV-Dinslaken_01\LSV Handbücher und Polaren\"/>
    </mc:Choice>
  </mc:AlternateContent>
  <bookViews>
    <workbookView xWindow="0" yWindow="0" windowWidth="23040" windowHeight="9588"/>
  </bookViews>
  <sheets>
    <sheet name=" Duo Discus XLT D-KDI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E7" i="1" l="1"/>
  <c r="B13" i="1" l="1"/>
  <c r="B17" i="1" l="1"/>
  <c r="E10" i="1"/>
  <c r="E11" i="1"/>
  <c r="E9" i="1"/>
  <c r="E8" i="1"/>
  <c r="E6" i="1"/>
  <c r="E5" i="1"/>
  <c r="E4" i="1"/>
  <c r="E14" i="1" l="1"/>
  <c r="D14" i="1" s="1"/>
</calcChain>
</file>

<file path=xl/sharedStrings.xml><?xml version="1.0" encoding="utf-8"?>
<sst xmlns="http://schemas.openxmlformats.org/spreadsheetml/2006/main" count="43" uniqueCount="42">
  <si>
    <t>Trimmgewichte rechts (3,9 kg)</t>
  </si>
  <si>
    <t>Trimmgewichte mitte (3,7 kg)</t>
  </si>
  <si>
    <t>Fläche</t>
  </si>
  <si>
    <t>Belastung</t>
  </si>
  <si>
    <t>m2</t>
  </si>
  <si>
    <t>kg/m2</t>
  </si>
  <si>
    <t>Zuladung im Rumpf</t>
  </si>
  <si>
    <t>Masse gesamt</t>
  </si>
  <si>
    <t>Daten laut Wägung vom 8.12.2020</t>
  </si>
  <si>
    <t>Kapitel 6.2</t>
  </si>
  <si>
    <t>siehe FHB</t>
  </si>
  <si>
    <t>** Mindestzuladung 74 kg im vorderen Sitz</t>
  </si>
  <si>
    <t xml:space="preserve">*** Leistungsgünstig ist Schwerpunkt im hinteren Bereich </t>
  </si>
  <si>
    <t>Erklärung:</t>
  </si>
  <si>
    <t>Wert nicht Ok</t>
  </si>
  <si>
    <t>Eingabewerte</t>
  </si>
  <si>
    <t>Leermasse *</t>
  </si>
  <si>
    <t>Schwerpunkt hinter BE ***</t>
  </si>
  <si>
    <t>74...110 kg</t>
  </si>
  <si>
    <t>max. 219,4 kg</t>
  </si>
  <si>
    <t>max. 750 kg</t>
  </si>
  <si>
    <t>45...250 mm</t>
  </si>
  <si>
    <t>Masse
[kg]</t>
  </si>
  <si>
    <t xml:space="preserve">Zulässig
</t>
  </si>
  <si>
    <t>Hebel
[mm]</t>
  </si>
  <si>
    <t>max. 110</t>
  </si>
  <si>
    <t>Kapitel 6.2.8</t>
  </si>
  <si>
    <t>Flächentanks Wasserballast</t>
  </si>
  <si>
    <t>Hecktank Wasserballast</t>
  </si>
  <si>
    <t>Moment
[kgmm]</t>
  </si>
  <si>
    <t>Auszug aus FHB</t>
  </si>
  <si>
    <t>Im zulässigem Bereich</t>
  </si>
  <si>
    <t xml:space="preserve">Wasser in der Seitenflosse (Hecktank Wasserballast) </t>
  </si>
  <si>
    <t>Kraftstofftank</t>
  </si>
  <si>
    <t>max. 3 Stck</t>
  </si>
  <si>
    <t xml:space="preserve">Schwerpunkttabellenberechnung erstellt: </t>
  </si>
  <si>
    <t>D-KDIN - Schwerpunktberechnung Duo Discus xLT</t>
  </si>
  <si>
    <t>Peter MM, Rev. 1, 19.Januar 2021</t>
  </si>
  <si>
    <t>Hinterer Sitz (Incl. Fallschirm, 7 kg)</t>
  </si>
  <si>
    <t>Vorderer Sitz ** (incl. Fallschirm)</t>
  </si>
  <si>
    <t>* mit PB Motorakku und LiFePo4 Akkus C1 &amp; C2 eingebaut</t>
  </si>
  <si>
    <t>WS, Rev. 3, 23.Januar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</si>
</sst>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9BA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4">
    <xf numFmtId="0" fontId="0" fillId="0" borderId="0" xfId="0"/>
    <xf numFmtId="0" fontId="0" fillId="0" borderId="2" xfId="0" applyBorder="1"/>
    <xf numFmtId="164" fontId="3" fillId="0" borderId="2" xfId="0" applyNumberFormat="1" applyFont="1" applyBorder="1"/>
    <xf numFmtId="164" fontId="0" fillId="7" borderId="2" xfId="0" applyNumberFormat="1" applyFill="1" applyBorder="1"/>
    <xf numFmtId="164" fontId="0" fillId="7" borderId="2" xfId="0" applyNumberForma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5" fillId="2" borderId="2" xfId="1" applyNumberFormat="1" applyFont="1" applyBorder="1"/>
    <xf numFmtId="164" fontId="5" fillId="8" borderId="2" xfId="1" applyNumberFormat="1" applyFont="1" applyFill="1" applyBorder="1"/>
    <xf numFmtId="0" fontId="0" fillId="5" borderId="2" xfId="0" applyFill="1" applyBorder="1"/>
    <xf numFmtId="164" fontId="7" fillId="9" borderId="2" xfId="2" applyNumberFormat="1" applyFont="1" applyFill="1" applyBorder="1" applyProtection="1">
      <protection locked="0"/>
    </xf>
    <xf numFmtId="0" fontId="8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11" fillId="3" borderId="2" xfId="2" applyNumberFormat="1" applyFont="1" applyBorder="1" applyProtection="1">
      <protection locked="0"/>
    </xf>
    <xf numFmtId="164" fontId="11" fillId="4" borderId="2" xfId="2" applyNumberFormat="1" applyFont="1" applyFill="1" applyBorder="1" applyProtection="1">
      <protection locked="0"/>
    </xf>
    <xf numFmtId="0" fontId="6" fillId="0" borderId="0" xfId="0" applyFont="1"/>
    <xf numFmtId="0" fontId="6" fillId="10" borderId="2" xfId="0" applyFont="1" applyFill="1" applyBorder="1"/>
    <xf numFmtId="4" fontId="0" fillId="0" borderId="2" xfId="0" applyNumberFormat="1" applyBorder="1"/>
    <xf numFmtId="3" fontId="0" fillId="7" borderId="2" xfId="0" applyNumberFormat="1" applyFill="1" applyBorder="1"/>
    <xf numFmtId="165" fontId="5" fillId="2" borderId="2" xfId="1" applyNumberFormat="1" applyFont="1" applyBorder="1"/>
    <xf numFmtId="165" fontId="0" fillId="7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0" xfId="0" applyBorder="1"/>
    <xf numFmtId="164" fontId="12" fillId="3" borderId="2" xfId="2" applyNumberFormat="1" applyFont="1" applyBorder="1"/>
    <xf numFmtId="0" fontId="13" fillId="0" borderId="0" xfId="0" applyFont="1"/>
    <xf numFmtId="0" fontId="13" fillId="0" borderId="0" xfId="0" applyFont="1" applyFill="1" applyBorder="1"/>
    <xf numFmtId="0" fontId="4" fillId="6" borderId="3" xfId="0" applyFont="1" applyFill="1" applyBorder="1" applyAlignment="1"/>
    <xf numFmtId="0" fontId="0" fillId="6" borderId="4" xfId="0" applyFill="1" applyBorder="1" applyAlignment="1"/>
    <xf numFmtId="0" fontId="0" fillId="6" borderId="5" xfId="0" applyFill="1" applyBorder="1" applyAlignment="1"/>
    <xf numFmtId="0" fontId="9" fillId="6" borderId="6" xfId="0" applyFont="1" applyFill="1" applyBorder="1" applyAlignment="1"/>
    <xf numFmtId="0" fontId="10" fillId="6" borderId="7" xfId="0" applyFont="1" applyFill="1" applyBorder="1" applyAlignment="1"/>
    <xf numFmtId="0" fontId="10" fillId="6" borderId="8" xfId="0" applyFont="1" applyFill="1" applyBorder="1" applyAlignment="1"/>
  </cellXfs>
  <cellStyles count="3">
    <cellStyle name="Ausgabe" xfId="2" builtinId="21"/>
    <cellStyle name="Schlecht" xfId="1" builtinId="27"/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9BA2"/>
      <color rgb="FFFF63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769621</xdr:colOff>
      <xdr:row>2</xdr:row>
      <xdr:rowOff>30480</xdr:rowOff>
    </xdr:from>
    <xdr:to>
      <xdr:col>10</xdr:col>
      <xdr:colOff>718271</xdr:colOff>
      <xdr:row>29</xdr:row>
      <xdr:rowOff>60960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1" y="441960"/>
          <a:ext cx="3888190" cy="5151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M12" sqref="M12"/>
    </sheetView>
  </sheetViews>
  <sheetFormatPr baseColWidth="10" defaultRowHeight="14.4" x14ac:dyDescent="0.3"/>
  <cols>
    <col min="1" max="1" width="29.33203125" customWidth="1"/>
    <col min="2" max="2" width="8.109375" customWidth="1"/>
    <col min="3" max="3" width="12.5546875" customWidth="1"/>
    <col min="4" max="4" width="9.77734375" customWidth="1"/>
    <col min="5" max="5" width="11.33203125" customWidth="1"/>
    <col min="6" max="6" width="3" customWidth="1"/>
  </cols>
  <sheetData>
    <row r="1" spans="1:11" x14ac:dyDescent="0.3">
      <c r="A1" s="28" t="s">
        <v>8</v>
      </c>
      <c r="B1" s="29"/>
      <c r="C1" s="29"/>
      <c r="D1" s="29"/>
      <c r="E1" s="30"/>
      <c r="G1" s="28" t="s">
        <v>30</v>
      </c>
      <c r="H1" s="29"/>
      <c r="I1" s="29"/>
      <c r="J1" s="29"/>
      <c r="K1" s="30"/>
    </row>
    <row r="2" spans="1:11" ht="18" x14ac:dyDescent="0.35">
      <c r="A2" s="31" t="s">
        <v>36</v>
      </c>
      <c r="B2" s="32"/>
      <c r="C2" s="32"/>
      <c r="D2" s="32"/>
      <c r="E2" s="33"/>
      <c r="G2" s="31" t="s">
        <v>32</v>
      </c>
      <c r="H2" s="32"/>
      <c r="I2" s="32"/>
      <c r="J2" s="32"/>
      <c r="K2" s="33"/>
    </row>
    <row r="3" spans="1:11" ht="28.8" x14ac:dyDescent="0.3">
      <c r="A3" s="1"/>
      <c r="B3" s="11" t="s">
        <v>22</v>
      </c>
      <c r="C3" s="12" t="s">
        <v>23</v>
      </c>
      <c r="D3" s="11" t="s">
        <v>24</v>
      </c>
      <c r="E3" s="11" t="s">
        <v>29</v>
      </c>
    </row>
    <row r="4" spans="1:11" x14ac:dyDescent="0.3">
      <c r="A4" s="3" t="s">
        <v>16</v>
      </c>
      <c r="B4" s="3">
        <v>494.2</v>
      </c>
      <c r="C4" s="3"/>
      <c r="D4" s="18">
        <v>495.83</v>
      </c>
      <c r="E4" s="18">
        <f>B4*D4</f>
        <v>245039.18599999999</v>
      </c>
    </row>
    <row r="5" spans="1:11" x14ac:dyDescent="0.3">
      <c r="A5" s="8" t="s">
        <v>1</v>
      </c>
      <c r="B5" s="13">
        <v>0</v>
      </c>
      <c r="C5" s="4" t="s">
        <v>34</v>
      </c>
      <c r="D5" s="18">
        <v>-2125</v>
      </c>
      <c r="E5" s="18">
        <f t="shared" ref="E5:E11" si="0">B5*D5</f>
        <v>0</v>
      </c>
    </row>
    <row r="6" spans="1:11" x14ac:dyDescent="0.3">
      <c r="A6" s="8" t="s">
        <v>0</v>
      </c>
      <c r="B6" s="13">
        <v>0</v>
      </c>
      <c r="C6" s="4" t="s">
        <v>34</v>
      </c>
      <c r="D6" s="18">
        <v>-1925</v>
      </c>
      <c r="E6" s="18">
        <f t="shared" si="0"/>
        <v>0</v>
      </c>
    </row>
    <row r="7" spans="1:11" x14ac:dyDescent="0.3">
      <c r="A7" s="8" t="s">
        <v>39</v>
      </c>
      <c r="B7" s="14">
        <v>90.5</v>
      </c>
      <c r="C7" s="4" t="s">
        <v>18</v>
      </c>
      <c r="D7" s="18">
        <v>-1440</v>
      </c>
      <c r="E7" s="18">
        <f t="shared" si="0"/>
        <v>-130320</v>
      </c>
    </row>
    <row r="8" spans="1:11" x14ac:dyDescent="0.3">
      <c r="A8" s="8" t="s">
        <v>38</v>
      </c>
      <c r="B8" s="14">
        <v>109</v>
      </c>
      <c r="C8" s="4" t="s">
        <v>25</v>
      </c>
      <c r="D8" s="18">
        <v>-280</v>
      </c>
      <c r="E8" s="18">
        <f t="shared" si="0"/>
        <v>-30520</v>
      </c>
    </row>
    <row r="9" spans="1:11" x14ac:dyDescent="0.3">
      <c r="A9" s="8" t="s">
        <v>27</v>
      </c>
      <c r="B9" s="13">
        <v>36</v>
      </c>
      <c r="C9" s="5" t="s">
        <v>10</v>
      </c>
      <c r="D9" s="18">
        <v>65</v>
      </c>
      <c r="E9" s="18">
        <f t="shared" si="0"/>
        <v>2340</v>
      </c>
    </row>
    <row r="10" spans="1:11" x14ac:dyDescent="0.3">
      <c r="A10" s="8" t="s">
        <v>33</v>
      </c>
      <c r="B10" s="13">
        <v>12</v>
      </c>
      <c r="C10" s="5" t="s">
        <v>9</v>
      </c>
      <c r="D10" s="18">
        <v>520</v>
      </c>
      <c r="E10" s="18">
        <f t="shared" si="0"/>
        <v>6240</v>
      </c>
    </row>
    <row r="11" spans="1:11" x14ac:dyDescent="0.3">
      <c r="A11" s="8" t="s">
        <v>28</v>
      </c>
      <c r="B11" s="13">
        <v>8</v>
      </c>
      <c r="C11" s="5" t="s">
        <v>26</v>
      </c>
      <c r="D11" s="18">
        <v>5320</v>
      </c>
      <c r="E11" s="18">
        <f t="shared" si="0"/>
        <v>42560</v>
      </c>
    </row>
    <row r="12" spans="1:11" x14ac:dyDescent="0.3">
      <c r="A12" s="3" t="s">
        <v>6</v>
      </c>
      <c r="B12" s="6">
        <f>SUM(B5:B10)-B9</f>
        <v>211.5</v>
      </c>
      <c r="C12" s="5" t="s">
        <v>19</v>
      </c>
      <c r="D12" s="18"/>
      <c r="E12" s="18"/>
    </row>
    <row r="13" spans="1:11" x14ac:dyDescent="0.3">
      <c r="A13" s="3" t="s">
        <v>7</v>
      </c>
      <c r="B13" s="2">
        <f>SUM(B4:B11)</f>
        <v>749.7</v>
      </c>
      <c r="C13" s="5" t="s">
        <v>20</v>
      </c>
      <c r="D13" s="17"/>
      <c r="E13" s="17"/>
    </row>
    <row r="14" spans="1:11" x14ac:dyDescent="0.3">
      <c r="A14" s="3" t="s">
        <v>17</v>
      </c>
      <c r="B14" s="1"/>
      <c r="C14" s="5" t="s">
        <v>21</v>
      </c>
      <c r="D14" s="19">
        <f>E14/B13</f>
        <v>180.52445778311321</v>
      </c>
      <c r="E14" s="20">
        <f>SUM(E4:E12)</f>
        <v>135339.18599999999</v>
      </c>
    </row>
    <row r="15" spans="1:11" x14ac:dyDescent="0.3">
      <c r="A15" s="1"/>
      <c r="B15" s="1"/>
      <c r="C15" s="1"/>
      <c r="D15" s="1"/>
      <c r="E15" s="1"/>
    </row>
    <row r="16" spans="1:11" x14ac:dyDescent="0.3">
      <c r="A16" s="3" t="s">
        <v>2</v>
      </c>
      <c r="B16" s="3">
        <v>16.399999999999999</v>
      </c>
      <c r="C16" s="1" t="s">
        <v>4</v>
      </c>
      <c r="D16" s="21"/>
      <c r="E16" s="22"/>
    </row>
    <row r="17" spans="1:5" x14ac:dyDescent="0.3">
      <c r="A17" s="3" t="s">
        <v>3</v>
      </c>
      <c r="B17" s="7">
        <f>B13/B16</f>
        <v>45.713414634146346</v>
      </c>
      <c r="C17" s="1" t="s">
        <v>5</v>
      </c>
      <c r="D17" s="23"/>
      <c r="E17" s="24"/>
    </row>
    <row r="19" spans="1:5" x14ac:dyDescent="0.3">
      <c r="A19" s="26" t="s">
        <v>40</v>
      </c>
    </row>
    <row r="20" spans="1:5" x14ac:dyDescent="0.3">
      <c r="A20" s="26" t="s">
        <v>11</v>
      </c>
    </row>
    <row r="21" spans="1:5" x14ac:dyDescent="0.3">
      <c r="A21" s="27" t="s">
        <v>12</v>
      </c>
    </row>
    <row r="23" spans="1:5" x14ac:dyDescent="0.3">
      <c r="A23" s="10" t="s">
        <v>13</v>
      </c>
    </row>
    <row r="24" spans="1:5" x14ac:dyDescent="0.3">
      <c r="A24" s="16" t="s">
        <v>14</v>
      </c>
    </row>
    <row r="25" spans="1:5" x14ac:dyDescent="0.3">
      <c r="A25" s="9" t="s">
        <v>31</v>
      </c>
    </row>
    <row r="26" spans="1:5" x14ac:dyDescent="0.3">
      <c r="A26" s="25" t="s">
        <v>15</v>
      </c>
    </row>
    <row r="28" spans="1:5" x14ac:dyDescent="0.3">
      <c r="A28" s="15" t="s">
        <v>35</v>
      </c>
    </row>
    <row r="29" spans="1:5" x14ac:dyDescent="0.3">
      <c r="A29" t="s">
        <v>37</v>
      </c>
    </row>
    <row r="30" spans="1:5" x14ac:dyDescent="0.3">
      <c r="A30" t="s">
        <v>41</v>
      </c>
    </row>
  </sheetData>
  <sheetProtection sheet="1" objects="1" scenarios="1"/>
  <mergeCells count="4">
    <mergeCell ref="A1:E1"/>
    <mergeCell ref="A2:E2"/>
    <mergeCell ref="G2:K2"/>
    <mergeCell ref="G1:K1"/>
  </mergeCells>
  <conditionalFormatting sqref="D14">
    <cfRule type="cellIs" dxfId="4" priority="13" operator="between">
      <formula>45</formula>
      <formula>250</formula>
    </cfRule>
  </conditionalFormatting>
  <conditionalFormatting sqref="B12">
    <cfRule type="cellIs" dxfId="3" priority="5" operator="lessThan">
      <formula>219.4</formula>
    </cfRule>
  </conditionalFormatting>
  <conditionalFormatting sqref="B7">
    <cfRule type="cellIs" dxfId="2" priority="4" operator="between">
      <formula>74</formula>
      <formula>110</formula>
    </cfRule>
  </conditionalFormatting>
  <conditionalFormatting sqref="B8">
    <cfRule type="cellIs" dxfId="1" priority="3" operator="lessThanOrEqual">
      <formula>110</formula>
    </cfRule>
  </conditionalFormatting>
  <conditionalFormatting sqref="B13">
    <cfRule type="cellIs" dxfId="0" priority="1" operator="greaterThan">
      <formula>750</formula>
    </cfRule>
  </conditionalFormatting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Duo Discus XLT D-KDIN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PMM</dc:creator>
  <cp:lastModifiedBy>Winfried Schulz</cp:lastModifiedBy>
  <cp:lastPrinted>2021-01-20T07:29:34Z</cp:lastPrinted>
  <dcterms:created xsi:type="dcterms:W3CDTF">2019-07-04T10:49:35Z</dcterms:created>
  <dcterms:modified xsi:type="dcterms:W3CDTF">2021-01-23T09:26:43Z</dcterms:modified>
</cp:coreProperties>
</file>